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power.local\lsp_data\T_DL\11.0  Regulatory\11.3  Formula Rate\11.3.2  Annual Updates\RY 2020\DR\Response\"/>
    </mc:Choice>
  </mc:AlternateContent>
  <bookViews>
    <workbookView xWindow="0" yWindow="0" windowWidth="28800" windowHeight="12000"/>
  </bookViews>
  <sheets>
    <sheet name="Six Cities 1-13" sheetId="1" r:id="rId1"/>
    <sheet name="Six Cities 1-17" sheetId="2" r:id="rId2"/>
    <sheet name="Six Cities 1-18" sheetId="3" r:id="rId3"/>
    <sheet name="Six Cities 1-19" sheetId="4" r:id="rId4"/>
    <sheet name="Six Cities 1-20" sheetId="5" r:id="rId5"/>
    <sheet name="Six Cities 1-21" sheetId="6" r:id="rId6"/>
    <sheet name="Six Cities 1-32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A2" i="7"/>
  <c r="A4" i="7"/>
  <c r="B18" i="7"/>
  <c r="B20" i="7"/>
  <c r="A1" i="6"/>
  <c r="A2" i="6"/>
  <c r="A4" i="6"/>
  <c r="B11" i="6"/>
  <c r="A1" i="5"/>
  <c r="A2" i="5"/>
  <c r="A4" i="5"/>
  <c r="B10" i="5"/>
  <c r="A1" i="4"/>
  <c r="A2" i="4"/>
  <c r="A4" i="4"/>
  <c r="C12" i="4"/>
  <c r="A1" i="3"/>
  <c r="A2" i="3"/>
  <c r="A4" i="3"/>
  <c r="C10" i="3"/>
  <c r="A1" i="2"/>
  <c r="A2" i="2"/>
  <c r="A4" i="2"/>
  <c r="B11" i="2"/>
  <c r="C15" i="1"/>
  <c r="F15" i="1"/>
  <c r="C16" i="1"/>
  <c r="B18" i="1"/>
  <c r="B21" i="1"/>
  <c r="D17" i="1" s="1"/>
  <c r="D16" i="1" s="1"/>
  <c r="F16" i="1" l="1"/>
  <c r="F18" i="1" s="1"/>
  <c r="C17" i="1"/>
  <c r="F17" i="1" s="1"/>
</calcChain>
</file>

<file path=xl/sharedStrings.xml><?xml version="1.0" encoding="utf-8"?>
<sst xmlns="http://schemas.openxmlformats.org/spreadsheetml/2006/main" count="63" uniqueCount="62">
  <si>
    <r>
      <rPr>
        <b/>
        <sz val="11"/>
        <rFont val="Calibri"/>
        <family val="2"/>
        <scheme val="minor"/>
      </rPr>
      <t>Note C</t>
    </r>
    <r>
      <rPr>
        <sz val="11"/>
        <rFont val="Calibri"/>
        <family val="2"/>
        <scheme val="minor"/>
      </rPr>
      <t xml:space="preserve"> - AFUDC rate reviewed quarterly and adjusted if outside 25 basis point spread.</t>
    </r>
  </si>
  <si>
    <r>
      <rPr>
        <b/>
        <sz val="11"/>
        <rFont val="Calibri"/>
        <family val="2"/>
        <scheme val="minor"/>
      </rPr>
      <t>Note B -</t>
    </r>
    <r>
      <rPr>
        <sz val="11"/>
        <rFont val="Calibri"/>
        <family val="2"/>
        <scheme val="minor"/>
      </rPr>
      <t xml:space="preserve"> A pre-commercial hypothetical capital structure of 50 percent debt and 50 percent equity was authorized by the Commission in Docket No. EL16-68.  Equity cap of 50 percent and an ROE cap of 9.8 percent was the result of an approved settlement agreement in ER17-135.  In the same docket, a proxy cost of debt was approved as described in Note Q of Appendix III.Cost of debt calculated in accordance with FERC guidance and updated and updated if necessary based on quarterly review as described in </t>
    </r>
    <r>
      <rPr>
        <b/>
        <sz val="11"/>
        <rFont val="Calibri"/>
        <family val="2"/>
        <scheme val="minor"/>
      </rPr>
      <t>Note C</t>
    </r>
    <r>
      <rPr>
        <sz val="11"/>
        <rFont val="Calibri"/>
        <family val="2"/>
        <scheme val="minor"/>
      </rPr>
      <t xml:space="preserve"> below.</t>
    </r>
  </si>
  <si>
    <r>
      <rPr>
        <b/>
        <sz val="11"/>
        <rFont val="Calibri"/>
        <family val="2"/>
        <scheme val="minor"/>
      </rPr>
      <t>Note A</t>
    </r>
    <r>
      <rPr>
        <sz val="11"/>
        <rFont val="Calibri"/>
        <family val="2"/>
        <scheme val="minor"/>
      </rPr>
      <t xml:space="preserve"> - Long-term debt and common equity balances based on beginning of year balances per trial balance.</t>
    </r>
  </si>
  <si>
    <t>Notes</t>
  </si>
  <si>
    <t>Equity &amp; LT Debt</t>
  </si>
  <si>
    <t>Avg CWIP</t>
  </si>
  <si>
    <t>Total Rate</t>
  </si>
  <si>
    <t>Common Equity</t>
  </si>
  <si>
    <t>Long Term Debt</t>
  </si>
  <si>
    <t>NA</t>
  </si>
  <si>
    <t>Short Term Debt</t>
  </si>
  <si>
    <r>
      <t xml:space="preserve">Total Rate 
</t>
    </r>
    <r>
      <rPr>
        <sz val="11"/>
        <color theme="1"/>
        <rFont val="Calibri"/>
        <family val="2"/>
      </rPr>
      <t>[Note C]</t>
    </r>
  </si>
  <si>
    <r>
      <t xml:space="preserve">Cost Rates 
</t>
    </r>
    <r>
      <rPr>
        <sz val="11"/>
        <color theme="1"/>
        <rFont val="Calibri"/>
        <family val="2"/>
      </rPr>
      <t>[Note B]</t>
    </r>
  </si>
  <si>
    <r>
      <t xml:space="preserve">Cap Structure 
</t>
    </r>
    <r>
      <rPr>
        <sz val="11"/>
        <color theme="1"/>
        <rFont val="Calibri"/>
        <family val="2"/>
      </rPr>
      <t>[Note B]</t>
    </r>
  </si>
  <si>
    <t>CWIP                             ST &amp; LT Cap Ratios</t>
  </si>
  <si>
    <r>
      <t>Amount
[</t>
    </r>
    <r>
      <rPr>
        <sz val="11"/>
        <color theme="1"/>
        <rFont val="Calibri"/>
        <family val="2"/>
      </rPr>
      <t>Note A]</t>
    </r>
  </si>
  <si>
    <t>Funding Source</t>
  </si>
  <si>
    <t>A(e)= [1-S/W][p(P/D+P+C)+c(C/D+P+C)]</t>
  </si>
  <si>
    <t>Equity:</t>
  </si>
  <si>
    <t>A(i)= s(S/W)+d(D/D+P+C)(1-S/W)</t>
  </si>
  <si>
    <t>Debt:</t>
  </si>
  <si>
    <t>FERC Uniform System of Accounts- Electric Plant Instruction 3(17)</t>
  </si>
  <si>
    <t>Allowance for Funds Used During Construction</t>
  </si>
  <si>
    <t>December 30, 2021</t>
  </si>
  <si>
    <t>Six Cities 1-13</t>
  </si>
  <si>
    <t>2020 Annual Update/2022 Projection</t>
  </si>
  <si>
    <t>DesertLink, LLC</t>
  </si>
  <si>
    <t>NV Energy (Nevada Power Company) double-circuit towers license</t>
  </si>
  <si>
    <t>NV Energy (Nevada Power Company) Interconnection</t>
  </si>
  <si>
    <t>Southern California Edison Interconnection</t>
  </si>
  <si>
    <t>303 Miscellaneous Intangible Plant</t>
  </si>
  <si>
    <t>Six Cities 1-17</t>
  </si>
  <si>
    <t>SS Lattice</t>
  </si>
  <si>
    <t>Guyed V</t>
  </si>
  <si>
    <t>Quantity</t>
  </si>
  <si>
    <t>354 Towers and Fixtures</t>
  </si>
  <si>
    <t>Six Cities 1-18</t>
  </si>
  <si>
    <t>Shield Wire</t>
  </si>
  <si>
    <t>OPGW</t>
  </si>
  <si>
    <t>397.5 ASCR Ibis</t>
  </si>
  <si>
    <t>1590 ACSR - Lapawing</t>
  </si>
  <si>
    <t>356 Overhead Conductors and Devices</t>
  </si>
  <si>
    <t>Six Cities 1-19</t>
  </si>
  <si>
    <t>Regulatory asset amortization</t>
  </si>
  <si>
    <t>NV Energy operations support</t>
  </si>
  <si>
    <t>566 Misc Transmisison Expenses</t>
  </si>
  <si>
    <t>Six Cities 1-20</t>
  </si>
  <si>
    <t>Professional services - Legal/Regulatory</t>
  </si>
  <si>
    <t>Professional services - Accounting/Tax</t>
  </si>
  <si>
    <t xml:space="preserve">Professional Services - Audit </t>
  </si>
  <si>
    <t xml:space="preserve"> 923 – Outside Services Employed</t>
  </si>
  <si>
    <t>Six Cities 1-21</t>
  </si>
  <si>
    <t>Total Excluded Costs</t>
  </si>
  <si>
    <t>Series capacitor rating</t>
  </si>
  <si>
    <t>Transposition structures</t>
  </si>
  <si>
    <t>Category 5 - Costs Related to Changes in CAISO Requirements</t>
  </si>
  <si>
    <t>Interconnection-related costs</t>
  </si>
  <si>
    <t>Category 2 - Costs Related to Interconnection</t>
  </si>
  <si>
    <t>AFUDC</t>
  </si>
  <si>
    <t>Category 1 - Costs Related to Financing</t>
  </si>
  <si>
    <t>Excluded Costs per Appendix E of the Approved Project Sponsor Agreement</t>
  </si>
  <si>
    <t>Six Cities 1-32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</si>
</sst>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left" indent="1"/>
    </xf>
    <xf numFmtId="9" fontId="3" fillId="0" borderId="0" xfId="3" applyFont="1" applyAlignment="1">
      <alignment horizontal="left" indent="1"/>
    </xf>
    <xf numFmtId="164" fontId="3" fillId="0" borderId="0" xfId="3" applyNumberFormat="1" applyFont="1" applyAlignment="1">
      <alignment horizontal="left" indent="1"/>
    </xf>
    <xf numFmtId="0" fontId="3" fillId="0" borderId="0" xfId="0" applyFont="1" applyAlignment="1">
      <alignment horizontal="left" vertical="center" indent="1"/>
    </xf>
    <xf numFmtId="43" fontId="3" fillId="0" borderId="0" xfId="1" applyFont="1" applyAlignment="1">
      <alignment horizontal="left" indent="1"/>
    </xf>
    <xf numFmtId="164" fontId="0" fillId="0" borderId="1" xfId="3" applyNumberFormat="1" applyFont="1" applyBorder="1"/>
    <xf numFmtId="9" fontId="0" fillId="0" borderId="1" xfId="3" applyFont="1" applyBorder="1"/>
    <xf numFmtId="0" fontId="0" fillId="0" borderId="1" xfId="0" applyFont="1" applyBorder="1"/>
    <xf numFmtId="0" fontId="2" fillId="0" borderId="1" xfId="0" applyFont="1" applyBorder="1"/>
    <xf numFmtId="165" fontId="0" fillId="0" borderId="0" xfId="0" applyNumberFormat="1" applyFont="1"/>
    <xf numFmtId="9" fontId="0" fillId="0" borderId="0" xfId="3" applyFont="1"/>
    <xf numFmtId="0" fontId="0" fillId="0" borderId="0" xfId="0" applyFont="1"/>
    <xf numFmtId="164" fontId="0" fillId="0" borderId="0" xfId="3" applyNumberFormat="1" applyFont="1"/>
    <xf numFmtId="165" fontId="0" fillId="0" borderId="0" xfId="3" applyNumberFormat="1" applyFont="1"/>
    <xf numFmtId="9" fontId="5" fillId="0" borderId="0" xfId="3" applyFont="1" applyAlignment="1">
      <alignment horizontal="right"/>
    </xf>
    <xf numFmtId="0" fontId="5" fillId="0" borderId="0" xfId="0" applyFont="1" applyAlignment="1">
      <alignment horizontal="right"/>
    </xf>
    <xf numFmtId="166" fontId="0" fillId="0" borderId="0" xfId="2" applyNumberFormat="1" applyFont="1"/>
    <xf numFmtId="167" fontId="0" fillId="0" borderId="0" xfId="0" applyNumberFormat="1" applyFont="1"/>
    <xf numFmtId="167" fontId="0" fillId="0" borderId="0" xfId="1" applyNumberFormat="1" applyFont="1"/>
    <xf numFmtId="0" fontId="6" fillId="0" borderId="0" xfId="0" applyFont="1" applyAlignment="1">
      <alignment horizontal="center"/>
    </xf>
    <xf numFmtId="165" fontId="5" fillId="0" borderId="0" xfId="0" applyNumberFormat="1" applyFont="1"/>
    <xf numFmtId="0" fontId="0" fillId="0" borderId="0" xfId="0" applyFont="1" applyAlignment="1">
      <alignment horizontal="center"/>
    </xf>
    <xf numFmtId="166" fontId="5" fillId="0" borderId="0" xfId="2" applyNumberFormat="1" applyFont="1"/>
    <xf numFmtId="168" fontId="0" fillId="0" borderId="1" xfId="3" applyNumberFormat="1" applyFont="1" applyBorder="1"/>
    <xf numFmtId="168" fontId="7" fillId="0" borderId="0" xfId="3" applyNumberFormat="1" applyFont="1" applyAlignment="1">
      <alignment horizontal="center"/>
    </xf>
    <xf numFmtId="9" fontId="0" fillId="0" borderId="0" xfId="3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167" fontId="7" fillId="0" borderId="1" xfId="1" applyNumberFormat="1" applyFont="1" applyBorder="1"/>
    <xf numFmtId="168" fontId="0" fillId="0" borderId="0" xfId="3" applyNumberFormat="1" applyFont="1"/>
    <xf numFmtId="167" fontId="7" fillId="0" borderId="0" xfId="1" applyNumberFormat="1" applyFont="1"/>
    <xf numFmtId="164" fontId="5" fillId="0" borderId="1" xfId="3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0" xfId="0" quotePrefix="1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left" indent="4"/>
    </xf>
    <xf numFmtId="38" fontId="0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/>
    <xf numFmtId="0" fontId="5" fillId="0" borderId="1" xfId="0" applyFont="1" applyBorder="1" applyAlignment="1"/>
    <xf numFmtId="0" fontId="0" fillId="0" borderId="0" xfId="0" quotePrefix="1" applyFill="1"/>
    <xf numFmtId="0" fontId="2" fillId="0" borderId="0" xfId="0" applyFont="1"/>
    <xf numFmtId="166" fontId="2" fillId="0" borderId="2" xfId="2" applyNumberFormat="1" applyFont="1" applyBorder="1"/>
    <xf numFmtId="0" fontId="0" fillId="0" borderId="0" xfId="0" applyFill="1"/>
    <xf numFmtId="167" fontId="0" fillId="0" borderId="0" xfId="1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3" fontId="2" fillId="0" borderId="1" xfId="1" applyFont="1" applyBorder="1" applyAlignment="1">
      <alignment horizontal="center"/>
    </xf>
    <xf numFmtId="0" fontId="2" fillId="0" borderId="2" xfId="4" applyFont="1" applyBorder="1" applyAlignment="1">
      <alignment horizontal="left"/>
    </xf>
    <xf numFmtId="167" fontId="2" fillId="0" borderId="0" xfId="5" applyNumberFormat="1" applyFont="1" applyBorder="1"/>
    <xf numFmtId="0" fontId="1" fillId="0" borderId="0" xfId="4" applyFont="1" applyAlignment="1">
      <alignment horizontal="right"/>
    </xf>
    <xf numFmtId="167" fontId="1" fillId="0" borderId="0" xfId="5" applyNumberFormat="1" applyFont="1" applyBorder="1"/>
    <xf numFmtId="0" fontId="0" fillId="0" borderId="0" xfId="4" applyFont="1" applyAlignment="1">
      <alignment horizontal="left" indent="1"/>
    </xf>
    <xf numFmtId="166" fontId="1" fillId="0" borderId="0" xfId="2" applyNumberFormat="1" applyFont="1" applyBorder="1"/>
    <xf numFmtId="0" fontId="1" fillId="0" borderId="0" xfId="4" applyFont="1"/>
    <xf numFmtId="0" fontId="2" fillId="0" borderId="0" xfId="4" applyFont="1" applyAlignment="1">
      <alignment horizontal="left"/>
    </xf>
    <xf numFmtId="0" fontId="2" fillId="0" borderId="0" xfId="4" applyFont="1" applyAlignment="1">
      <alignment horizontal="right"/>
    </xf>
    <xf numFmtId="0" fontId="1" fillId="0" borderId="0" xfId="4" applyFont="1" applyAlignment="1">
      <alignment horizontal="left" indent="1"/>
    </xf>
    <xf numFmtId="167" fontId="2" fillId="0" borderId="0" xfId="5" applyNumberFormat="1" applyFont="1" applyFill="1" applyBorder="1"/>
    <xf numFmtId="166" fontId="2" fillId="0" borderId="2" xfId="2" applyNumberFormat="1" applyFont="1" applyFill="1" applyBorder="1"/>
    <xf numFmtId="167" fontId="2" fillId="0" borderId="0" xfId="5" applyNumberFormat="1" applyFont="1" applyFill="1" applyAlignment="1">
      <alignment horizontal="left" vertical="center" wrapText="1"/>
    </xf>
    <xf numFmtId="40" fontId="9" fillId="0" borderId="0" xfId="4" applyNumberFormat="1" applyFont="1" applyFill="1" applyAlignment="1">
      <alignment horizontal="left" vertical="center" wrapText="1"/>
    </xf>
    <xf numFmtId="167" fontId="2" fillId="0" borderId="1" xfId="5" applyNumberFormat="1" applyFont="1" applyFill="1" applyBorder="1" applyAlignment="1">
      <alignment horizontal="left" vertical="center"/>
    </xf>
    <xf numFmtId="40" fontId="2" fillId="0" borderId="1" xfId="4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 indent="1"/>
    </xf>
  </cellXfs>
  <cellStyles count="6">
    <cellStyle name="Comma" xfId="1" builtinId="3"/>
    <cellStyle name="Comma 4" xfId="5"/>
    <cellStyle name="Currency" xfId="2" builtinId="4"/>
    <cellStyle name="Normal" xfId="0" builtinId="0"/>
    <cellStyle name="Normal 6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6363588" cy="8040222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573000"/>
          <a:ext cx="6363588" cy="8040222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0</xdr:col>
      <xdr:colOff>0</xdr:colOff>
      <xdr:row>110</xdr:row>
      <xdr:rowOff>0</xdr:rowOff>
    </xdr:from>
    <xdr:ext cx="6373114" cy="803069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0955000"/>
          <a:ext cx="6373114" cy="8030696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  <xdr:oneCellAnchor>
    <xdr:from>
      <xdr:col>0</xdr:col>
      <xdr:colOff>0</xdr:colOff>
      <xdr:row>22</xdr:row>
      <xdr:rowOff>0</xdr:rowOff>
    </xdr:from>
    <xdr:ext cx="6382641" cy="8068801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191000"/>
          <a:ext cx="6382641" cy="8068801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/>
  </sheetViews>
  <sheetFormatPr defaultRowHeight="15" x14ac:dyDescent="0.25"/>
  <cols>
    <col min="1" max="1" width="33.85546875" bestFit="1" customWidth="1"/>
    <col min="2" max="5" width="17.42578125" customWidth="1"/>
    <col min="6" max="6" width="14.7109375" customWidth="1"/>
  </cols>
  <sheetData>
    <row r="1" spans="1:6" x14ac:dyDescent="0.25">
      <c r="A1" s="41" t="s">
        <v>26</v>
      </c>
    </row>
    <row r="2" spans="1:6" x14ac:dyDescent="0.25">
      <c r="A2" t="s">
        <v>25</v>
      </c>
    </row>
    <row r="3" spans="1:6" x14ac:dyDescent="0.25">
      <c r="A3" t="s">
        <v>24</v>
      </c>
    </row>
    <row r="4" spans="1:6" x14ac:dyDescent="0.25">
      <c r="A4" s="40" t="s">
        <v>23</v>
      </c>
    </row>
    <row r="7" spans="1:6" x14ac:dyDescent="0.25">
      <c r="A7" s="39" t="s">
        <v>22</v>
      </c>
      <c r="B7" s="39"/>
      <c r="C7" s="39"/>
      <c r="D7" s="39"/>
      <c r="E7" s="39"/>
      <c r="F7" s="8"/>
    </row>
    <row r="8" spans="1:6" x14ac:dyDescent="0.25">
      <c r="B8" s="38"/>
      <c r="C8" s="38"/>
      <c r="D8" s="38"/>
      <c r="E8" s="38"/>
      <c r="F8" s="12"/>
    </row>
    <row r="9" spans="1:6" x14ac:dyDescent="0.25">
      <c r="A9" s="37" t="s">
        <v>21</v>
      </c>
      <c r="B9" s="12"/>
      <c r="C9" s="12"/>
      <c r="D9" s="36"/>
      <c r="E9" s="36"/>
      <c r="F9" s="12"/>
    </row>
    <row r="10" spans="1:6" x14ac:dyDescent="0.25">
      <c r="A10" s="35" t="s">
        <v>20</v>
      </c>
      <c r="B10" s="34" t="s">
        <v>19</v>
      </c>
      <c r="C10" s="12"/>
      <c r="D10" s="12"/>
      <c r="E10" s="11"/>
      <c r="F10" s="10"/>
    </row>
    <row r="11" spans="1:6" x14ac:dyDescent="0.25">
      <c r="A11" s="35" t="s">
        <v>18</v>
      </c>
      <c r="B11" s="34" t="s">
        <v>17</v>
      </c>
      <c r="C11" s="12"/>
      <c r="D11" s="12"/>
      <c r="E11" s="15"/>
      <c r="F11" s="10"/>
    </row>
    <row r="12" spans="1:6" x14ac:dyDescent="0.25">
      <c r="A12" s="12"/>
      <c r="B12" s="16"/>
      <c r="C12" s="34"/>
      <c r="D12" s="12"/>
      <c r="E12" s="15"/>
      <c r="F12" s="10"/>
    </row>
    <row r="13" spans="1:6" x14ac:dyDescent="0.25">
      <c r="A13" s="12"/>
      <c r="B13" s="33"/>
      <c r="C13" s="20"/>
      <c r="D13" s="20"/>
      <c r="E13" s="20"/>
      <c r="F13" s="12"/>
    </row>
    <row r="14" spans="1:6" ht="30" x14ac:dyDescent="0.25">
      <c r="A14" s="32" t="s">
        <v>16</v>
      </c>
      <c r="B14" s="32" t="s">
        <v>15</v>
      </c>
      <c r="C14" s="31" t="s">
        <v>14</v>
      </c>
      <c r="D14" s="31" t="s">
        <v>13</v>
      </c>
      <c r="E14" s="31" t="s">
        <v>12</v>
      </c>
      <c r="F14" s="31" t="s">
        <v>11</v>
      </c>
    </row>
    <row r="15" spans="1:6" x14ac:dyDescent="0.25">
      <c r="A15" s="16" t="s">
        <v>10</v>
      </c>
      <c r="B15" s="30">
        <v>0</v>
      </c>
      <c r="C15" s="27">
        <f>IF(B20&gt;B15,B15/B20,1)</f>
        <v>0</v>
      </c>
      <c r="D15" s="22" t="s">
        <v>9</v>
      </c>
      <c r="E15" s="25">
        <v>0</v>
      </c>
      <c r="F15" s="29">
        <f>+C15*E15</f>
        <v>0</v>
      </c>
    </row>
    <row r="16" spans="1:6" x14ac:dyDescent="0.25">
      <c r="A16" s="16" t="s">
        <v>8</v>
      </c>
      <c r="B16" s="30">
        <v>101800000</v>
      </c>
      <c r="C16" s="27">
        <f>1-C15</f>
        <v>1</v>
      </c>
      <c r="D16" s="26">
        <f>1-D17</f>
        <v>0.5</v>
      </c>
      <c r="E16" s="25">
        <v>2.632E-2</v>
      </c>
      <c r="F16" s="29">
        <f>C16*D16*E16</f>
        <v>1.316E-2</v>
      </c>
    </row>
    <row r="17" spans="1:6" x14ac:dyDescent="0.25">
      <c r="A17" s="16" t="s">
        <v>7</v>
      </c>
      <c r="B17" s="28">
        <v>103934670.09999999</v>
      </c>
      <c r="C17" s="27">
        <f>+C16</f>
        <v>1</v>
      </c>
      <c r="D17" s="26">
        <f>IF(B17/B21&lt;0.5,B17/B21,0.5)</f>
        <v>0.5</v>
      </c>
      <c r="E17" s="25">
        <v>9.8000000000000004E-2</v>
      </c>
      <c r="F17" s="24">
        <f>C17*D17*E17</f>
        <v>4.9000000000000002E-2</v>
      </c>
    </row>
    <row r="18" spans="1:6" x14ac:dyDescent="0.25">
      <c r="A18" s="16"/>
      <c r="B18" s="23">
        <f>SUM(B15:B17)</f>
        <v>205734670.09999999</v>
      </c>
      <c r="C18" s="11"/>
      <c r="D18" s="22"/>
      <c r="E18" s="15" t="s">
        <v>6</v>
      </c>
      <c r="F18" s="21">
        <f>SUM(F15:F17)</f>
        <v>6.216E-2</v>
      </c>
    </row>
    <row r="19" spans="1:6" x14ac:dyDescent="0.25">
      <c r="A19" s="16"/>
      <c r="B19" s="19"/>
      <c r="C19" s="13"/>
      <c r="D19" s="12"/>
      <c r="E19" s="12"/>
      <c r="F19" s="20"/>
    </row>
    <row r="20" spans="1:6" x14ac:dyDescent="0.25">
      <c r="A20" s="16" t="s">
        <v>5</v>
      </c>
      <c r="B20" s="19">
        <v>150000</v>
      </c>
      <c r="C20" s="13"/>
      <c r="D20" s="18"/>
      <c r="E20" s="16"/>
      <c r="F20" s="12"/>
    </row>
    <row r="21" spans="1:6" x14ac:dyDescent="0.25">
      <c r="A21" s="16" t="s">
        <v>4</v>
      </c>
      <c r="B21" s="17">
        <f>SUM(B16:B17)</f>
        <v>205734670.09999999</v>
      </c>
      <c r="C21" s="13"/>
      <c r="D21" s="12"/>
      <c r="E21" s="15"/>
      <c r="F21" s="10"/>
    </row>
    <row r="22" spans="1:6" x14ac:dyDescent="0.25">
      <c r="A22" s="16"/>
      <c r="B22" s="12"/>
      <c r="C22" s="13"/>
      <c r="D22" s="12"/>
      <c r="E22" s="15"/>
      <c r="F22" s="14"/>
    </row>
    <row r="23" spans="1:6" x14ac:dyDescent="0.25">
      <c r="A23" s="12"/>
      <c r="B23" s="12"/>
      <c r="C23" s="13"/>
      <c r="D23" s="12"/>
      <c r="E23" s="11"/>
      <c r="F23" s="10"/>
    </row>
    <row r="24" spans="1:6" x14ac:dyDescent="0.25">
      <c r="A24" s="9" t="s">
        <v>3</v>
      </c>
      <c r="B24" s="8"/>
      <c r="C24" s="6"/>
      <c r="D24" s="8"/>
      <c r="E24" s="7"/>
      <c r="F24" s="6"/>
    </row>
    <row r="25" spans="1:6" x14ac:dyDescent="0.25">
      <c r="A25" s="4" t="s">
        <v>2</v>
      </c>
      <c r="B25" s="1"/>
      <c r="C25" s="1"/>
      <c r="D25" s="1"/>
      <c r="E25" s="2"/>
      <c r="F25" s="5"/>
    </row>
    <row r="26" spans="1:6" ht="75" customHeight="1" x14ac:dyDescent="0.25">
      <c r="A26" s="70" t="s">
        <v>1</v>
      </c>
      <c r="B26" s="70"/>
      <c r="C26" s="70"/>
      <c r="D26" s="70"/>
      <c r="E26" s="70"/>
      <c r="F26" s="70"/>
    </row>
    <row r="27" spans="1:6" x14ac:dyDescent="0.25">
      <c r="A27" s="1" t="s">
        <v>0</v>
      </c>
      <c r="B27" s="4"/>
      <c r="C27" s="3"/>
      <c r="D27" s="1"/>
      <c r="E27" s="2"/>
      <c r="F27" s="1"/>
    </row>
  </sheetData>
  <mergeCells count="1">
    <mergeCell ref="A26:F2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61.42578125" bestFit="1" customWidth="1"/>
    <col min="2" max="2" width="14.42578125" customWidth="1"/>
  </cols>
  <sheetData>
    <row r="1" spans="1:2" x14ac:dyDescent="0.25">
      <c r="A1" t="str">
        <f>'Six Cities 1-13'!A1</f>
        <v>DesertLink, LLC</v>
      </c>
    </row>
    <row r="2" spans="1:2" x14ac:dyDescent="0.25">
      <c r="A2" t="str">
        <f>'Six Cities 1-13'!A2</f>
        <v>2020 Annual Update/2022 Projection</v>
      </c>
    </row>
    <row r="3" spans="1:2" x14ac:dyDescent="0.25">
      <c r="A3" t="s">
        <v>31</v>
      </c>
    </row>
    <row r="4" spans="1:2" x14ac:dyDescent="0.25">
      <c r="A4" t="str">
        <f>'Six Cities 1-13'!A4</f>
        <v>December 30, 2021</v>
      </c>
    </row>
    <row r="7" spans="1:2" x14ac:dyDescent="0.25">
      <c r="A7" s="9" t="s">
        <v>30</v>
      </c>
      <c r="B7" s="46"/>
    </row>
    <row r="8" spans="1:2" x14ac:dyDescent="0.25">
      <c r="A8" t="s">
        <v>29</v>
      </c>
      <c r="B8" s="17">
        <v>17325500.44433248</v>
      </c>
    </row>
    <row r="9" spans="1:2" x14ac:dyDescent="0.25">
      <c r="A9" s="45" t="s">
        <v>28</v>
      </c>
      <c r="B9" s="44">
        <v>15622737.20566752</v>
      </c>
    </row>
    <row r="10" spans="1:2" x14ac:dyDescent="0.25">
      <c r="A10" s="43" t="s">
        <v>27</v>
      </c>
      <c r="B10" s="19">
        <v>15436528.15</v>
      </c>
    </row>
    <row r="11" spans="1:2" x14ac:dyDescent="0.25">
      <c r="B11" s="42">
        <f>SUM(B8:B10)</f>
        <v>48384765.799999997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33.85546875" bestFit="1" customWidth="1"/>
    <col min="2" max="2" width="8.7109375" bestFit="1" customWidth="1"/>
    <col min="3" max="3" width="15.28515625" bestFit="1" customWidth="1"/>
  </cols>
  <sheetData>
    <row r="1" spans="1:3" x14ac:dyDescent="0.25">
      <c r="A1" s="41" t="str">
        <f>'Six Cities 1-13'!A1</f>
        <v>DesertLink, LLC</v>
      </c>
    </row>
    <row r="2" spans="1:3" x14ac:dyDescent="0.25">
      <c r="A2" t="str">
        <f>'Six Cities 1-13'!A2</f>
        <v>2020 Annual Update/2022 Projection</v>
      </c>
    </row>
    <row r="3" spans="1:3" x14ac:dyDescent="0.25">
      <c r="A3" t="s">
        <v>36</v>
      </c>
    </row>
    <row r="4" spans="1:3" x14ac:dyDescent="0.25">
      <c r="A4" t="str">
        <f>'Six Cities 1-13'!A4</f>
        <v>December 30, 2021</v>
      </c>
    </row>
    <row r="7" spans="1:3" x14ac:dyDescent="0.25">
      <c r="A7" s="9" t="s">
        <v>35</v>
      </c>
      <c r="B7" s="49" t="s">
        <v>34</v>
      </c>
      <c r="C7" s="49"/>
    </row>
    <row r="8" spans="1:3" x14ac:dyDescent="0.25">
      <c r="A8" s="48" t="s">
        <v>33</v>
      </c>
      <c r="B8" s="47">
        <v>118</v>
      </c>
      <c r="C8" s="17">
        <v>26008097.979999959</v>
      </c>
    </row>
    <row r="9" spans="1:3" x14ac:dyDescent="0.25">
      <c r="A9" s="48" t="s">
        <v>32</v>
      </c>
      <c r="B9" s="47">
        <v>37</v>
      </c>
      <c r="C9" s="19">
        <v>24228573.470000003</v>
      </c>
    </row>
    <row r="10" spans="1:3" x14ac:dyDescent="0.25">
      <c r="C10" s="42">
        <f>SUM(C8:C9)</f>
        <v>50236671.449999958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RowHeight="15" x14ac:dyDescent="0.25"/>
  <cols>
    <col min="1" max="1" width="35.42578125" bestFit="1" customWidth="1"/>
    <col min="2" max="2" width="10.5703125" bestFit="1" customWidth="1"/>
    <col min="3" max="3" width="15.28515625" bestFit="1" customWidth="1"/>
  </cols>
  <sheetData>
    <row r="1" spans="1:3" x14ac:dyDescent="0.25">
      <c r="A1" s="41" t="str">
        <f>'Six Cities 1-13'!A1</f>
        <v>DesertLink, LLC</v>
      </c>
    </row>
    <row r="2" spans="1:3" x14ac:dyDescent="0.25">
      <c r="A2" t="str">
        <f>'Six Cities 1-13'!A2</f>
        <v>2020 Annual Update/2022 Projection</v>
      </c>
    </row>
    <row r="3" spans="1:3" x14ac:dyDescent="0.25">
      <c r="A3" t="s">
        <v>42</v>
      </c>
    </row>
    <row r="4" spans="1:3" x14ac:dyDescent="0.25">
      <c r="A4" t="str">
        <f>'Six Cities 1-13'!A4</f>
        <v>December 30, 2021</v>
      </c>
    </row>
    <row r="7" spans="1:3" x14ac:dyDescent="0.25">
      <c r="A7" s="9" t="s">
        <v>41</v>
      </c>
      <c r="B7" s="49" t="s">
        <v>34</v>
      </c>
      <c r="C7" s="49"/>
    </row>
    <row r="8" spans="1:3" x14ac:dyDescent="0.25">
      <c r="A8" s="48" t="s">
        <v>40</v>
      </c>
      <c r="B8" s="50">
        <v>2871000</v>
      </c>
      <c r="C8" s="17">
        <v>53875121.009999998</v>
      </c>
    </row>
    <row r="9" spans="1:3" x14ac:dyDescent="0.25">
      <c r="A9" s="48" t="s">
        <v>39</v>
      </c>
      <c r="B9" s="50">
        <v>97230</v>
      </c>
      <c r="C9" s="19">
        <v>619367.98</v>
      </c>
    </row>
    <row r="10" spans="1:3" x14ac:dyDescent="0.25">
      <c r="A10" s="48" t="s">
        <v>38</v>
      </c>
      <c r="B10" s="50">
        <v>216480</v>
      </c>
      <c r="C10" s="19">
        <v>4121697.57</v>
      </c>
    </row>
    <row r="11" spans="1:3" x14ac:dyDescent="0.25">
      <c r="A11" s="48" t="s">
        <v>37</v>
      </c>
      <c r="B11" s="50">
        <v>216480</v>
      </c>
      <c r="C11" s="19">
        <v>1792042.44</v>
      </c>
    </row>
    <row r="12" spans="1:3" x14ac:dyDescent="0.25">
      <c r="C12" s="42">
        <f>SUM(C8:C11)</f>
        <v>60408228.999999993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RowHeight="15" x14ac:dyDescent="0.25"/>
  <cols>
    <col min="1" max="1" width="35.42578125" bestFit="1" customWidth="1"/>
    <col min="2" max="2" width="12.5703125" bestFit="1" customWidth="1"/>
    <col min="3" max="3" width="14" bestFit="1" customWidth="1"/>
  </cols>
  <sheetData>
    <row r="1" spans="1:3" x14ac:dyDescent="0.25">
      <c r="A1" s="41" t="str">
        <f>'Six Cities 1-13'!A1</f>
        <v>DesertLink, LLC</v>
      </c>
    </row>
    <row r="2" spans="1:3" x14ac:dyDescent="0.25">
      <c r="A2" t="str">
        <f>'Six Cities 1-13'!A2</f>
        <v>2020 Annual Update/2022 Projection</v>
      </c>
    </row>
    <row r="3" spans="1:3" x14ac:dyDescent="0.25">
      <c r="A3" t="s">
        <v>46</v>
      </c>
    </row>
    <row r="4" spans="1:3" x14ac:dyDescent="0.25">
      <c r="A4" t="str">
        <f>'Six Cities 1-13'!A4</f>
        <v>December 30, 2021</v>
      </c>
    </row>
    <row r="7" spans="1:3" x14ac:dyDescent="0.25">
      <c r="A7" s="52" t="s">
        <v>45</v>
      </c>
      <c r="B7" s="51"/>
    </row>
    <row r="8" spans="1:3" x14ac:dyDescent="0.25">
      <c r="A8" s="48" t="s">
        <v>44</v>
      </c>
      <c r="B8" s="17">
        <v>2631.69</v>
      </c>
    </row>
    <row r="9" spans="1:3" x14ac:dyDescent="0.25">
      <c r="A9" s="48" t="s">
        <v>43</v>
      </c>
      <c r="B9" s="19">
        <v>173664.5</v>
      </c>
    </row>
    <row r="10" spans="1:3" x14ac:dyDescent="0.25">
      <c r="B10" s="42">
        <f>SUM(B8:B9)</f>
        <v>176296.19</v>
      </c>
    </row>
    <row r="11" spans="1:3" x14ac:dyDescent="0.25">
      <c r="A11" s="47"/>
      <c r="B11" s="50"/>
      <c r="C11" s="19"/>
    </row>
    <row r="12" spans="1:3" x14ac:dyDescent="0.25">
      <c r="A12" s="47"/>
      <c r="B12" s="50"/>
      <c r="C12" s="50"/>
    </row>
    <row r="13" spans="1:3" x14ac:dyDescent="0.25">
      <c r="B13" s="50"/>
      <c r="C13" s="5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36.85546875" bestFit="1" customWidth="1"/>
    <col min="2" max="2" width="12.5703125" bestFit="1" customWidth="1"/>
  </cols>
  <sheetData>
    <row r="1" spans="1:2" x14ac:dyDescent="0.25">
      <c r="A1" s="41" t="str">
        <f>'Six Cities 1-13'!A1</f>
        <v>DesertLink, LLC</v>
      </c>
    </row>
    <row r="2" spans="1:2" x14ac:dyDescent="0.25">
      <c r="A2" t="str">
        <f>'Six Cities 1-13'!A2</f>
        <v>2020 Annual Update/2022 Projection</v>
      </c>
    </row>
    <row r="3" spans="1:2" x14ac:dyDescent="0.25">
      <c r="A3" t="s">
        <v>51</v>
      </c>
    </row>
    <row r="4" spans="1:2" x14ac:dyDescent="0.25">
      <c r="A4" t="str">
        <f>'Six Cities 1-13'!A4</f>
        <v>December 30, 2021</v>
      </c>
    </row>
    <row r="6" spans="1:2" x14ac:dyDescent="0.25">
      <c r="A6" s="47"/>
      <c r="B6" s="50"/>
    </row>
    <row r="7" spans="1:2" x14ac:dyDescent="0.25">
      <c r="A7" s="52" t="s">
        <v>50</v>
      </c>
      <c r="B7" s="53"/>
    </row>
    <row r="8" spans="1:2" x14ac:dyDescent="0.25">
      <c r="A8" t="s">
        <v>49</v>
      </c>
      <c r="B8" s="17">
        <v>70698.03</v>
      </c>
    </row>
    <row r="9" spans="1:2" x14ac:dyDescent="0.25">
      <c r="A9" t="s">
        <v>48</v>
      </c>
      <c r="B9" s="19">
        <v>28679.279999999999</v>
      </c>
    </row>
    <row r="10" spans="1:2" x14ac:dyDescent="0.25">
      <c r="A10" t="s">
        <v>47</v>
      </c>
      <c r="B10" s="19">
        <v>8074</v>
      </c>
    </row>
    <row r="11" spans="1:2" x14ac:dyDescent="0.25">
      <c r="B11" s="42">
        <f>SUM(B8:B10)</f>
        <v>107451.31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/>
  </sheetViews>
  <sheetFormatPr defaultRowHeight="15" x14ac:dyDescent="0.25"/>
  <cols>
    <col min="1" max="1" width="56.140625" customWidth="1"/>
    <col min="2" max="2" width="15.28515625" bestFit="1" customWidth="1"/>
  </cols>
  <sheetData>
    <row r="1" spans="1:2" x14ac:dyDescent="0.25">
      <c r="A1" s="41" t="str">
        <f>'Six Cities 1-13'!A1</f>
        <v>DesertLink, LLC</v>
      </c>
    </row>
    <row r="2" spans="1:2" x14ac:dyDescent="0.25">
      <c r="A2" t="str">
        <f>'Six Cities 1-13'!A2</f>
        <v>2020 Annual Update/2022 Projection</v>
      </c>
    </row>
    <row r="3" spans="1:2" x14ac:dyDescent="0.25">
      <c r="A3" t="s">
        <v>61</v>
      </c>
    </row>
    <row r="4" spans="1:2" x14ac:dyDescent="0.25">
      <c r="A4" t="str">
        <f>'Six Cities 1-13'!A4</f>
        <v>December 30, 2021</v>
      </c>
    </row>
    <row r="7" spans="1:2" x14ac:dyDescent="0.25">
      <c r="A7" s="69" t="s">
        <v>60</v>
      </c>
      <c r="B7" s="68"/>
    </row>
    <row r="8" spans="1:2" x14ac:dyDescent="0.25">
      <c r="A8" s="67"/>
      <c r="B8" s="66"/>
    </row>
    <row r="9" spans="1:2" x14ac:dyDescent="0.25">
      <c r="A9" s="61" t="s">
        <v>59</v>
      </c>
    </row>
    <row r="10" spans="1:2" x14ac:dyDescent="0.25">
      <c r="A10" s="63" t="s">
        <v>58</v>
      </c>
      <c r="B10" s="65">
        <v>17374634.640000001</v>
      </c>
    </row>
    <row r="11" spans="1:2" x14ac:dyDescent="0.25">
      <c r="A11" s="62"/>
    </row>
    <row r="12" spans="1:2" x14ac:dyDescent="0.25">
      <c r="A12" s="61" t="s">
        <v>57</v>
      </c>
      <c r="B12" s="64"/>
    </row>
    <row r="13" spans="1:2" x14ac:dyDescent="0.25">
      <c r="A13" s="63" t="s">
        <v>56</v>
      </c>
      <c r="B13" s="42">
        <v>36052465.079999998</v>
      </c>
    </row>
    <row r="14" spans="1:2" x14ac:dyDescent="0.25">
      <c r="A14" s="62"/>
    </row>
    <row r="15" spans="1:2" x14ac:dyDescent="0.25">
      <c r="A15" s="61" t="s">
        <v>55</v>
      </c>
      <c r="B15" s="60"/>
    </row>
    <row r="16" spans="1:2" x14ac:dyDescent="0.25">
      <c r="A16" s="58" t="s">
        <v>54</v>
      </c>
      <c r="B16" s="59">
        <v>389922</v>
      </c>
    </row>
    <row r="17" spans="1:2" x14ac:dyDescent="0.25">
      <c r="A17" s="58" t="s">
        <v>53</v>
      </c>
      <c r="B17" s="57">
        <v>3947599.3500000006</v>
      </c>
    </row>
    <row r="18" spans="1:2" x14ac:dyDescent="0.25">
      <c r="A18" s="56"/>
      <c r="B18" s="42">
        <f>SUM(B16:B17)</f>
        <v>4337521.3500000006</v>
      </c>
    </row>
    <row r="19" spans="1:2" x14ac:dyDescent="0.25">
      <c r="A19" s="56"/>
      <c r="B19" s="55"/>
    </row>
    <row r="20" spans="1:2" x14ac:dyDescent="0.25">
      <c r="A20" s="54" t="s">
        <v>52</v>
      </c>
      <c r="B20" s="42">
        <f>SUM(B10,B13,B18)</f>
        <v>57764621.07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Six Cities 1-13</vt:lpstr>
      <vt:lpstr>Six Cities 1-17</vt:lpstr>
      <vt:lpstr>Six Cities 1-18</vt:lpstr>
      <vt:lpstr>Six Cities 1-19</vt:lpstr>
      <vt:lpstr>Six Cities 1-20</vt:lpstr>
      <vt:lpstr>Six Cities 1-21</vt:lpstr>
      <vt:lpstr>Six Cities 1-32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 Power</dc:creator>
  <cp:lastModifiedBy>Eric Arzola</cp:lastModifiedBy>
  <dcterms:created xsi:type="dcterms:W3CDTF">2021-12-30T17:49:27Z</dcterms:created>
  <dcterms:modified xsi:type="dcterms:W3CDTF">2021-12-30T21:00:31Z</dcterms:modified>
</cp:coreProperties>
</file>